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8430" yWindow="32760" windowWidth="11445" windowHeight="9540" tabRatio="721" activeTab="0"/>
  </bookViews>
  <sheets>
    <sheet name="1.用途別分析" sheetId="1" r:id="rId1"/>
  </sheets>
  <externalReferences>
    <externalReference r:id="rId4"/>
    <externalReference r:id="rId5"/>
    <externalReference r:id="rId6"/>
    <externalReference r:id="rId7"/>
  </externalReferences>
  <definedNames>
    <definedName name="\a">#N/A</definedName>
    <definedName name="\z">'[1]人基表89'!#REF!</definedName>
    <definedName name="_Fill" hidden="1">#REF!</definedName>
    <definedName name="_xlnm._FilterDatabase" localSheetId="0" hidden="1">'1.用途別分析'!$A$3:$G$69</definedName>
    <definedName name="oil1">#REF!</definedName>
    <definedName name="oil2">#REF!</definedName>
    <definedName name="_xlnm.Print_Area" localSheetId="0">'1.用途別分析'!$A$1:$G$71</definedName>
    <definedName name="_xlnm.Print_Titles" localSheetId="0">'1.用途別分析'!$3:$3</definedName>
    <definedName name="rate">#REF!</definedName>
    <definedName name="rate2">'[3]員額(2)'!#REF!</definedName>
    <definedName name="rate3">'[3]員額(2)'!#REF!</definedName>
    <definedName name="職能表預">'[4]員額(2)'!#REF!</definedName>
    <definedName name="籌設" hidden="1">#REF!</definedName>
  </definedNames>
  <calcPr fullCalcOnLoad="1"/>
</workbook>
</file>

<file path=xl/sharedStrings.xml><?xml version="1.0" encoding="utf-8"?>
<sst xmlns="http://schemas.openxmlformats.org/spreadsheetml/2006/main" count="77" uniqueCount="60">
  <si>
    <t>科目名稱</t>
  </si>
  <si>
    <t>人事費</t>
  </si>
  <si>
    <t>設備及投資</t>
  </si>
  <si>
    <t>合計</t>
  </si>
  <si>
    <t>一般行政</t>
  </si>
  <si>
    <t>高等教育行政及督導</t>
  </si>
  <si>
    <t>技術職業教育行政及督導</t>
  </si>
  <si>
    <t>私立學校教學獎助</t>
  </si>
  <si>
    <t>國立高級中等學校教學與訓輔輔助</t>
  </si>
  <si>
    <t>第一預備金</t>
  </si>
  <si>
    <t>學校教職員暨社教機構聘任人員退休撫卹給付</t>
  </si>
  <si>
    <t>單位：千元</t>
  </si>
  <si>
    <t>教育部主管</t>
  </si>
  <si>
    <t>師資培育與藝術教育行政及督導</t>
  </si>
  <si>
    <t>終身教育行政及督導</t>
  </si>
  <si>
    <t>國立臺灣藝術教育館行政及推展</t>
  </si>
  <si>
    <t>學生事務與特殊教育行政及督導</t>
  </si>
  <si>
    <t>資訊與科技教育行政及督導</t>
  </si>
  <si>
    <t>國際及兩岸教育交流</t>
  </si>
  <si>
    <t>國民及學前教育行政及督導</t>
  </si>
  <si>
    <t>學校體育教育</t>
  </si>
  <si>
    <t>青年生涯輔導</t>
  </si>
  <si>
    <t>青年國際及體驗學習</t>
  </si>
  <si>
    <t>(二)國民及學前教育署</t>
  </si>
  <si>
    <t>館藏發展及書目管理</t>
  </si>
  <si>
    <t>知識服務與典藏</t>
  </si>
  <si>
    <t>特藏文獻典藏與服務</t>
  </si>
  <si>
    <t>數位知識系統服務</t>
  </si>
  <si>
    <t>漢學研究業務</t>
  </si>
  <si>
    <t>圖書館事業發展</t>
  </si>
  <si>
    <t>國際合作及交流</t>
  </si>
  <si>
    <t>一、教育支出</t>
  </si>
  <si>
    <t>(一)教育部</t>
  </si>
  <si>
    <t>(三)體育署</t>
  </si>
  <si>
    <t>(四)青年發展署</t>
  </si>
  <si>
    <t>二、文化支出</t>
  </si>
  <si>
    <t>(二)體育署</t>
  </si>
  <si>
    <t>(三)國家圖書館</t>
  </si>
  <si>
    <t>(四)國立公共資訊圖書館</t>
  </si>
  <si>
    <t>交通及運輸設備</t>
  </si>
  <si>
    <t>國立高級中等學校校務基金</t>
  </si>
  <si>
    <t>國家體育建設</t>
  </si>
  <si>
    <t>館務業務活動</t>
  </si>
  <si>
    <t>臺務業務活動</t>
  </si>
  <si>
    <t>教育研究研習與推廣</t>
  </si>
  <si>
    <t>三、退休撫卹給付支出</t>
  </si>
  <si>
    <t>註：1.文化支出非屬教育經費分配審議委員會審議之範圍。</t>
  </si>
  <si>
    <t>業務費</t>
  </si>
  <si>
    <t>獎補助費</t>
  </si>
  <si>
    <t>預備金</t>
  </si>
  <si>
    <t>(五)國立教育廣播電臺</t>
  </si>
  <si>
    <t>(六)國家教育研究院</t>
  </si>
  <si>
    <t>國立社教機構創新與發展</t>
  </si>
  <si>
    <t>國立大學校院教學與研究輔助</t>
  </si>
  <si>
    <t>國立大學校院校務及附設醫院基金</t>
  </si>
  <si>
    <t>教育部所屬機構維持及發展輔助</t>
  </si>
  <si>
    <t xml:space="preserve">    2.本部所屬實施基金之國立大專校院、國立高級中等學校及國立社教機構等單位之人事費係編列於本部對基金的獎補助
      費，非屬教育經費分配審議委員會審議之範圍。</t>
  </si>
  <si>
    <t>教育部○○年度主管預算用途別分析表
(以110年度法定預算為例)</t>
  </si>
  <si>
    <t>青年公共參與</t>
  </si>
  <si>
    <t>綜合規劃行政及督導</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</si>
</sst>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 numFmtId="178" formatCode="_-* #,##0_-;\-* #,##0_-;_-* &quot;-&quot;??_-;_-@_-"/>
    <numFmt numFmtId="179" formatCode="_-* #,##0.0_-;\-* #,##0.0_-;_-* &quot;-&quot;??_-;_-@_-"/>
    <numFmt numFmtId="180" formatCode="#,##0.00_);[Red]\(#,##0.00\)"/>
    <numFmt numFmtId="181" formatCode="\(0.00%\)"/>
    <numFmt numFmtId="182" formatCode="#,##0.0_ "/>
    <numFmt numFmtId="183" formatCode="0.0_ "/>
    <numFmt numFmtId="184" formatCode="#,##0.0_);[Red]\(#,##0.0\)"/>
    <numFmt numFmtId="185" formatCode="0.0%"/>
    <numFmt numFmtId="186" formatCode="\(0.0%\)"/>
    <numFmt numFmtId="187" formatCode="#,##0_);\(#,##0\)"/>
    <numFmt numFmtId="188" formatCode="\-* #,##0.0_-;\-* #,##0.0_-;_-* &quot;-&quot;??_-;_-@_-"/>
    <numFmt numFmtId="189" formatCode="\-\ #,##0\ ;\-* #,##0.0_-;_-* &quot;-&quot;??_-;_-@_-"/>
    <numFmt numFmtId="190" formatCode="#,##0.00_ "/>
    <numFmt numFmtId="191" formatCode="0.00_ "/>
    <numFmt numFmtId="192" formatCode="#,##0.0"/>
    <numFmt numFmtId="193" formatCode="0.000_ "/>
    <numFmt numFmtId="194" formatCode="&quot;Yes&quot;;&quot;Yes&quot;;&quot;No&quot;"/>
    <numFmt numFmtId="195" formatCode="&quot;True&quot;;&quot;True&quot;;&quot;False&quot;"/>
    <numFmt numFmtId="196" formatCode="&quot;On&quot;;&quot;On&quot;;&quot;Off&quot;"/>
    <numFmt numFmtId="197" formatCode="\-\ #,##0\ ;\-* #,##0_-;_-* &quot;-&quot;??_-;_-@_-"/>
    <numFmt numFmtId="198" formatCode="[$€-2]\ #,##0.00_);[Red]\([$€-2]\ #,##0.00\)"/>
    <numFmt numFmtId="199" formatCode="[$-404]AM/PM\ hh:mm:ss"/>
    <numFmt numFmtId="200" formatCode="0.0_);[Red]\(0.0\)"/>
  </numFmts>
  <fonts count="50">
    <font>
      <sz val="12"/>
      <name val="新細明體"/>
      <family val="1"/>
    </font>
    <font>
      <u val="single"/>
      <sz val="12"/>
      <color indexed="36"/>
      <name val="新細明體"/>
      <family val="1"/>
    </font>
    <font>
      <u val="single"/>
      <sz val="12"/>
      <color indexed="12"/>
      <name val="新細明體"/>
      <family val="1"/>
    </font>
    <font>
      <sz val="9"/>
      <name val="新細明體"/>
      <family val="1"/>
    </font>
    <font>
      <sz val="12"/>
      <name val="細明體"/>
      <family val="3"/>
    </font>
    <font>
      <b/>
      <sz val="12"/>
      <name val="新細明體"/>
      <family val="1"/>
    </font>
    <font>
      <sz val="12"/>
      <name val="標楷體"/>
      <family val="4"/>
    </font>
    <font>
      <b/>
      <sz val="16"/>
      <name val="標楷體"/>
      <family val="4"/>
    </font>
    <font>
      <sz val="14"/>
      <name val="標楷體"/>
      <family val="4"/>
    </font>
    <font>
      <sz val="18"/>
      <name val="標楷體"/>
      <family val="4"/>
    </font>
    <font>
      <b/>
      <sz val="16"/>
      <name val="Times New Roman"/>
      <family val="1"/>
    </font>
    <font>
      <sz val="14"/>
      <name val="Times New Roman"/>
      <family val="1"/>
    </font>
    <font>
      <sz val="14"/>
      <name val="新細明體"/>
      <family val="1"/>
    </font>
    <font>
      <sz val="17"/>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Microsoft JhengHei UI"/>
      <family val="2"/>
    </font>
    <font>
      <sz val="16"/>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indexed="56"/>
      <name val="Cambria"/>
      <family val="1"/>
    </font>
    <font>
      <b/>
      <sz val="15"/>
      <color indexed="56"/>
      <name val="Calibri"/>
      <family val="1"/>
    </font>
    <font>
      <b/>
      <sz val="13"/>
      <color indexed="56"/>
      <name val="Calibri"/>
      <family val="1"/>
    </font>
    <font>
      <b/>
      <sz val="11"/>
      <color indexed="56"/>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s>
  <borders count="12">
    <border>
      <left/>
      <right/>
      <top/>
      <bottom/>
      <diagonal/>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5" fillId="18" borderId="0" applyNumberFormat="0" applyBorder="0" applyAlignment="0" applyProtection="0"/>
    <xf numFmtId="0" fontId="36" fillId="0" borderId="1" applyNumberFormat="0" applyFill="0" applyAlignment="0" applyProtection="0"/>
    <xf numFmtId="0" fontId="37" fillId="19" borderId="0" applyNumberFormat="0" applyBorder="0" applyAlignment="0" applyProtection="0"/>
    <xf numFmtId="9" fontId="0" fillId="0" borderId="0" applyFont="0" applyFill="0" applyBorder="0" applyAlignment="0" applyProtection="0"/>
    <xf numFmtId="0" fontId="3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1" borderId="4" applyNumberFormat="0" applyFont="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1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7" borderId="2" applyNumberFormat="0" applyAlignment="0" applyProtection="0"/>
    <xf numFmtId="0" fontId="46" fillId="20" borderId="8" applyNumberFormat="0" applyAlignment="0" applyProtection="0"/>
    <xf numFmtId="0" fontId="47" fillId="28" borderId="9" applyNumberFormat="0" applyAlignment="0" applyProtection="0"/>
    <xf numFmtId="0" fontId="48" fillId="29" borderId="0" applyNumberFormat="0" applyBorder="0" applyAlignment="0" applyProtection="0"/>
    <xf numFmtId="0" fontId="49" fillId="0" borderId="0" applyNumberFormat="0" applyFill="0" applyBorder="0" applyAlignment="0" applyProtection="0"/>
  </cellStyleXfs>
  <cellXfs count="29">
    <xf numFmtId="0" fontId="0" fillId="0" borderId="0" xfId="0" applyAlignment="1">
      <alignment vertical="center"/>
    </xf>
    <xf numFmtId="0" fontId="0" fillId="0" borderId="0" xfId="33">
      <alignment/>
      <protection/>
    </xf>
    <xf numFmtId="0" fontId="4" fillId="0" borderId="0" xfId="33" applyFont="1" applyAlignment="1">
      <alignment horizontal="distributed" vertical="center"/>
      <protection/>
    </xf>
    <xf numFmtId="0" fontId="5" fillId="0" borderId="0" xfId="33" applyFont="1">
      <alignment/>
      <protection/>
    </xf>
    <xf numFmtId="0" fontId="0" fillId="0" borderId="0" xfId="33" applyFont="1">
      <alignment/>
      <protection/>
    </xf>
    <xf numFmtId="0" fontId="6" fillId="0" borderId="0" xfId="33" applyFont="1">
      <alignment/>
      <protection/>
    </xf>
    <xf numFmtId="177" fontId="0" fillId="0" borderId="0" xfId="33" applyNumberFormat="1">
      <alignment/>
      <protection/>
    </xf>
    <xf numFmtId="187" fontId="0" fillId="0" borderId="0" xfId="33" applyNumberFormat="1">
      <alignment/>
      <protection/>
    </xf>
    <xf numFmtId="0" fontId="6" fillId="0" borderId="0" xfId="33" applyFont="1" applyAlignment="1">
      <alignment horizontal="right"/>
      <protection/>
    </xf>
    <xf numFmtId="0" fontId="7" fillId="0" borderId="10" xfId="33" applyFont="1" applyBorder="1" applyAlignment="1">
      <alignment vertical="center" wrapText="1"/>
      <protection/>
    </xf>
    <xf numFmtId="187" fontId="10" fillId="0" borderId="11" xfId="33" applyNumberFormat="1" applyFont="1" applyBorder="1" applyAlignment="1">
      <alignment vertical="center" wrapText="1"/>
      <protection/>
    </xf>
    <xf numFmtId="0" fontId="8" fillId="0" borderId="10" xfId="33" applyFont="1" applyBorder="1" applyAlignment="1">
      <alignment horizontal="left" vertical="center" wrapText="1" indent="2"/>
      <protection/>
    </xf>
    <xf numFmtId="187" fontId="11" fillId="0" borderId="11" xfId="33" applyNumberFormat="1" applyFont="1" applyBorder="1" applyAlignment="1">
      <alignment horizontal="right" vertical="center" wrapText="1"/>
      <protection/>
    </xf>
    <xf numFmtId="0" fontId="8" fillId="0" borderId="10" xfId="33" applyFont="1" applyFill="1" applyBorder="1" applyAlignment="1">
      <alignment horizontal="left" vertical="center" wrapText="1" indent="2"/>
      <protection/>
    </xf>
    <xf numFmtId="187" fontId="11" fillId="30" borderId="11" xfId="33" applyNumberFormat="1" applyFont="1" applyFill="1" applyBorder="1" applyAlignment="1">
      <alignment horizontal="right" vertical="center" wrapText="1"/>
      <protection/>
    </xf>
    <xf numFmtId="3" fontId="11" fillId="0" borderId="11" xfId="33" applyNumberFormat="1" applyFont="1" applyBorder="1" applyAlignment="1">
      <alignment horizontal="right" vertical="center" wrapText="1"/>
      <protection/>
    </xf>
    <xf numFmtId="0" fontId="13" fillId="0" borderId="10" xfId="33" applyFont="1" applyBorder="1" applyAlignment="1">
      <alignment horizontal="distributed" vertical="center" wrapText="1"/>
      <protection/>
    </xf>
    <xf numFmtId="0" fontId="13" fillId="0" borderId="11" xfId="33" applyFont="1" applyBorder="1" applyAlignment="1">
      <alignment horizontal="distributed" vertical="center" wrapText="1"/>
      <protection/>
    </xf>
    <xf numFmtId="0" fontId="8" fillId="31" borderId="10" xfId="33" applyFont="1" applyFill="1" applyBorder="1" applyAlignment="1">
      <alignment vertical="center" wrapText="1"/>
      <protection/>
    </xf>
    <xf numFmtId="187" fontId="11" fillId="31" borderId="11" xfId="33" applyNumberFormat="1" applyFont="1" applyFill="1" applyBorder="1" applyAlignment="1">
      <alignment horizontal="right" vertical="center" wrapText="1"/>
      <protection/>
    </xf>
    <xf numFmtId="0" fontId="8" fillId="30" borderId="10" xfId="33" applyFont="1" applyFill="1" applyBorder="1" applyAlignment="1">
      <alignment horizontal="left" vertical="center" wrapText="1" indent="1"/>
      <protection/>
    </xf>
    <xf numFmtId="0" fontId="8" fillId="32" borderId="10" xfId="33" applyFont="1" applyFill="1" applyBorder="1" applyAlignment="1">
      <alignment horizontal="left" vertical="center" wrapText="1" indent="1"/>
      <protection/>
    </xf>
    <xf numFmtId="0" fontId="8" fillId="31" borderId="10" xfId="33" applyFont="1" applyFill="1" applyBorder="1" applyAlignment="1">
      <alignment horizontal="left" vertical="center" wrapText="1"/>
      <protection/>
    </xf>
    <xf numFmtId="0" fontId="9" fillId="0" borderId="0" xfId="33" applyFont="1" applyAlignment="1">
      <alignment horizontal="center" wrapText="1"/>
      <protection/>
    </xf>
    <xf numFmtId="0" fontId="9" fillId="0" borderId="0" xfId="33" applyFont="1" applyAlignment="1">
      <alignment horizontal="center"/>
      <protection/>
    </xf>
    <xf numFmtId="0" fontId="8" fillId="0" borderId="0" xfId="33" applyFont="1" applyFill="1" applyBorder="1" applyAlignment="1">
      <alignment horizontal="left" vertical="center"/>
      <protection/>
    </xf>
    <xf numFmtId="0" fontId="12" fillId="0" borderId="0" xfId="33" applyFont="1" applyBorder="1" applyAlignment="1">
      <alignment horizontal="left" vertical="center"/>
      <protection/>
    </xf>
    <xf numFmtId="0" fontId="8" fillId="0" borderId="0" xfId="33" applyFont="1" applyAlignment="1">
      <alignment wrapText="1"/>
      <protection/>
    </xf>
    <xf numFmtId="0" fontId="12" fillId="0" borderId="0" xfId="0" applyFont="1" applyAlignment="1">
      <alignmen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整體-表一"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0</xdr:col>
      <xdr:colOff>1552575</xdr:colOff>
      <xdr:row>0</xdr:row>
      <xdr:rowOff>428625</xdr:rowOff>
    </xdr:to>
    <xdr:sp>
      <xdr:nvSpPr>
        <xdr:cNvPr id="1" name="Text Box 9"/>
        <xdr:cNvSpPr txBox="1">
          <a:spLocks noChangeArrowheads="1"/>
        </xdr:cNvSpPr>
      </xdr:nvSpPr>
      <xdr:spPr>
        <a:xfrm>
          <a:off x="114300" y="76200"/>
          <a:ext cx="1438275" cy="352425"/>
        </a:xfrm>
        <a:prstGeom prst="rect">
          <a:avLst/>
        </a:prstGeom>
        <a:noFill/>
        <a:ln w="9525" cmpd="sng">
          <a:noFill/>
        </a:ln>
      </xdr:spPr>
      <xdr:txBody>
        <a:bodyPr vertOverflow="clip" wrap="square" lIns="36576" tIns="32004" rIns="0" bIns="0"/>
        <a:p>
          <a:pPr algn="l">
            <a:defRPr/>
          </a:pPr>
          <a:r>
            <a:rPr lang="en-US" cap="none" sz="1600" b="0" i="0" u="none" baseline="0">
              <a:solidFill>
                <a:srgbClr val="000000"/>
              </a:solidFill>
              <a:latin typeface="標楷體"/>
              <a:ea typeface="標楷體"/>
              <a:cs typeface="標楷體"/>
            </a:rPr>
            <a:t>附表十一</a:t>
          </a:r>
          <a:r>
            <a:rPr lang="en-US" cap="none" sz="1600" b="0" i="0" u="none" baseline="0">
              <a:solidFill>
                <a:srgbClr val="000000"/>
              </a:solidFill>
              <a:latin typeface="標楷體"/>
              <a:ea typeface="標楷體"/>
              <a:cs typeface="標楷體"/>
            </a:rPr>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89&#38928;&#31639;\89&#22283;&#20013;&#20154;&#26989;&#32147;&#36027;&#27010;&#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0&#24180;&#24230;&#38928;&#31639;\90&#38928;&#31639;\90&#27010;&#31639;&#20998;&#265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8928;&#31639;\89&#38928;&#31639;\&#38928;&#31639;\88&#38928;&#31639;\88bgt-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8928;&#31639;\89&#38928;&#31639;\bgt8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基表89"/>
      <sheetName val="基準表A3正反橫印"/>
      <sheetName val="正式人員估算表B4正反橫印"/>
      <sheetName val="國中概算B4正反直印"/>
      <sheetName val="人事費分析表"/>
      <sheetName val="用途別"/>
      <sheetName val="資本支出"/>
      <sheetName val="中程資本計畫"/>
      <sheetName val="Sheet3"/>
      <sheetName val="比較"/>
      <sheetName val="總表"/>
      <sheetName val="線性關係"/>
      <sheetName val="1-3款"/>
      <sheetName val="1-3款(人數)"/>
      <sheetName val="1-1.5"/>
      <sheetName val="1.0~1.5倍(人數)"/>
      <sheetName val="1.5-2.5"/>
      <sheetName val="1.5~2.5倍(人數)"/>
      <sheetName val="92.4-93.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算"/>
      <sheetName val="競爭新興"/>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roux"/>
      <sheetName val="人事費(2)"/>
      <sheetName val="員額(2)"/>
      <sheetName val="約聘(1)"/>
      <sheetName val="員額 (1)"/>
      <sheetName val="轉帳"/>
      <sheetName val="出國-總"/>
      <sheetName val="出國-考察"/>
      <sheetName val="出國-開會"/>
      <sheetName val="出國-進修"/>
      <sheetName val="出國刪減"/>
      <sheetName val="職能"/>
      <sheetName val="職能 (2)"/>
      <sheetName val="員額_2_"/>
      <sheetName val="員額_(1)"/>
      <sheetName val="職能_(2)"/>
      <sheetName val="員額_(1)1"/>
      <sheetName val="職能_(2)1"/>
      <sheetName val="員額_(1)3"/>
      <sheetName val="職能_(2)3"/>
      <sheetName val="員額_(1)2"/>
      <sheetName val="職能_(2)2"/>
      <sheetName val="員額_(1)4"/>
      <sheetName val="職能_(2)4"/>
      <sheetName val="員額_(1)5"/>
      <sheetName val="職能_(2)5"/>
      <sheetName val="員額_(1)6"/>
      <sheetName val="職能_(2)6"/>
      <sheetName val="員額_(1)7"/>
      <sheetName val="職能_(2)7"/>
      <sheetName val="員額_(1)8"/>
      <sheetName val="職能_(2)8"/>
      <sheetName val="員額_(1)9"/>
      <sheetName val="職能_(2)9"/>
      <sheetName val="員額_(1)10"/>
      <sheetName val="職能_(2)10"/>
      <sheetName val="員額_(1)11"/>
      <sheetName val="職能_(2)11"/>
      <sheetName val="員額_(1)12"/>
      <sheetName val="職能_(2)12"/>
      <sheetName val="員額_(1)13"/>
      <sheetName val="職能_(2)13"/>
      <sheetName val="員額_(1)14"/>
      <sheetName val="職能_(2)14"/>
      <sheetName val="員額_(1)15"/>
      <sheetName val="職能_(2)15"/>
      <sheetName val="員額_(1)16"/>
      <sheetName val="職能_(2)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laroux"/>
      <sheetName val="人事費(2)"/>
      <sheetName val="約聘(1)"/>
      <sheetName val="員額 (1)"/>
      <sheetName val="員額(2)"/>
      <sheetName val="車輛"/>
      <sheetName val="房舍"/>
      <sheetName val="轉帳"/>
      <sheetName val="出國-總"/>
      <sheetName val="出國-考察"/>
      <sheetName val="出國-開會"/>
      <sheetName val="出國-進修"/>
      <sheetName val="出國刪減"/>
      <sheetName val="職能"/>
      <sheetName val="職能 (2)"/>
      <sheetName val="移轉性支付預算表"/>
      <sheetName val="員額_2_"/>
      <sheetName val="員工人數及給與計算表old"/>
      <sheetName val="員額_(1)"/>
      <sheetName val="職能_(2)"/>
      <sheetName val="員額_(1)1"/>
      <sheetName val="職能_(2)1"/>
      <sheetName val="員額_(1)3"/>
      <sheetName val="職能_(2)3"/>
      <sheetName val="員額_(1)2"/>
      <sheetName val="職能_(2)2"/>
      <sheetName val="員額_(1)4"/>
      <sheetName val="職能_(2)4"/>
      <sheetName val="員額_(1)5"/>
      <sheetName val="職能_(2)5"/>
      <sheetName val="員額_(1)6"/>
      <sheetName val="職能_(2)6"/>
      <sheetName val="員額_(1)7"/>
      <sheetName val="職能_(2)7"/>
      <sheetName val="員額_(1)8"/>
      <sheetName val="職能_(2)8"/>
      <sheetName val="員額_(1)9"/>
      <sheetName val="職能_(2)9"/>
      <sheetName val="員額_(1)10"/>
      <sheetName val="職能_(2)10"/>
      <sheetName val="員額_(1)11"/>
      <sheetName val="職能_(2)11"/>
      <sheetName val="員額_(1)12"/>
      <sheetName val="職能_(2)12"/>
      <sheetName val="員額_(1)13"/>
      <sheetName val="職能_(2)13"/>
      <sheetName val="員額_(1)14"/>
      <sheetName val="職能_(2)14"/>
      <sheetName val="員額_(1)15"/>
      <sheetName val="職能_(2)15"/>
      <sheetName val="員額_(1)16"/>
      <sheetName val="職能_(2)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G79"/>
  <sheetViews>
    <sheetView tabSelected="1" view="pageBreakPreview" zoomScale="83" zoomScaleSheetLayoutView="83" zoomScalePageLayoutView="0" workbookViewId="0" topLeftCell="A1">
      <pane ySplit="3" topLeftCell="A61" activePane="bottomLeft" state="frozen"/>
      <selection pane="topLeft" activeCell="D18" activeCellId="3" sqref="E10 E25 D26 D18"/>
      <selection pane="bottomLeft" activeCell="A79" sqref="A79"/>
    </sheetView>
  </sheetViews>
  <sheetFormatPr defaultColWidth="9.00390625" defaultRowHeight="16.5"/>
  <cols>
    <col min="1" max="1" width="47.50390625" style="5" customWidth="1"/>
    <col min="2" max="2" width="14.50390625" style="1" customWidth="1"/>
    <col min="3" max="3" width="13.00390625" style="1" customWidth="1"/>
    <col min="4" max="4" width="18.625" style="1" customWidth="1"/>
    <col min="5" max="5" width="16.00390625" style="1" customWidth="1"/>
    <col min="6" max="6" width="11.875" style="1" customWidth="1"/>
    <col min="7" max="7" width="15.875" style="1" customWidth="1"/>
    <col min="8" max="16384" width="9.00390625" style="1" customWidth="1"/>
  </cols>
  <sheetData>
    <row r="1" spans="1:7" ht="54" customHeight="1">
      <c r="A1" s="23" t="s">
        <v>57</v>
      </c>
      <c r="B1" s="24"/>
      <c r="C1" s="24"/>
      <c r="D1" s="24"/>
      <c r="E1" s="24"/>
      <c r="F1" s="24"/>
      <c r="G1" s="24"/>
    </row>
    <row r="2" ht="12.75" customHeight="1">
      <c r="G2" s="8" t="s">
        <v>11</v>
      </c>
    </row>
    <row r="3" spans="1:7" s="2" customFormat="1" ht="23.25" customHeight="1">
      <c r="A3" s="16" t="s">
        <v>0</v>
      </c>
      <c r="B3" s="17" t="s">
        <v>1</v>
      </c>
      <c r="C3" s="17" t="s">
        <v>47</v>
      </c>
      <c r="D3" s="17" t="s">
        <v>2</v>
      </c>
      <c r="E3" s="17" t="s">
        <v>48</v>
      </c>
      <c r="F3" s="17" t="s">
        <v>49</v>
      </c>
      <c r="G3" s="17" t="s">
        <v>3</v>
      </c>
    </row>
    <row r="4" spans="1:7" s="3" customFormat="1" ht="27.75" customHeight="1">
      <c r="A4" s="9" t="s">
        <v>12</v>
      </c>
      <c r="B4" s="10">
        <f>SUM(B5,B44,B67)</f>
        <v>15551844</v>
      </c>
      <c r="C4" s="10">
        <f>SUM(C5,C44,C67)</f>
        <v>7101576</v>
      </c>
      <c r="D4" s="10">
        <f>SUM(D5,D44,D67)</f>
        <v>10471864</v>
      </c>
      <c r="E4" s="10">
        <f>SUM(E5,E44,E67)</f>
        <v>223680853</v>
      </c>
      <c r="F4" s="10">
        <f>SUM(F5,F44,F67)</f>
        <v>512110</v>
      </c>
      <c r="G4" s="10">
        <f>+G5+G44+G67</f>
        <v>257318247</v>
      </c>
    </row>
    <row r="5" spans="1:7" s="3" customFormat="1" ht="19.5" customHeight="1">
      <c r="A5" s="18" t="s">
        <v>31</v>
      </c>
      <c r="B5" s="19">
        <f>B6+B20+B26+B28+B35+B40</f>
        <v>1352496</v>
      </c>
      <c r="C5" s="19">
        <f>C6+C20+C26+C28+C35+C40</f>
        <v>6787554</v>
      </c>
      <c r="D5" s="19">
        <f>D6+D20+D26+D28+D35+D40</f>
        <v>10167836</v>
      </c>
      <c r="E5" s="19">
        <f>E6+E20+E26+E28+E35+E40</f>
        <v>216705774</v>
      </c>
      <c r="F5" s="19">
        <f>F6+F20+F26+F28+F35+F40</f>
        <v>508439</v>
      </c>
      <c r="G5" s="19">
        <f>+G6+G20+G26+G28+G40+G35</f>
        <v>235522099</v>
      </c>
    </row>
    <row r="6" spans="1:7" s="3" customFormat="1" ht="19.5" customHeight="1">
      <c r="A6" s="20" t="s">
        <v>32</v>
      </c>
      <c r="B6" s="14">
        <f aca="true" t="shared" si="0" ref="B6:G6">SUM(B7:B19)</f>
        <v>708399</v>
      </c>
      <c r="C6" s="14">
        <f t="shared" si="0"/>
        <v>2860127</v>
      </c>
      <c r="D6" s="14">
        <f t="shared" si="0"/>
        <v>7528144</v>
      </c>
      <c r="E6" s="14">
        <f t="shared" si="0"/>
        <v>100114378</v>
      </c>
      <c r="F6" s="14">
        <f t="shared" si="0"/>
        <v>466292</v>
      </c>
      <c r="G6" s="14">
        <f t="shared" si="0"/>
        <v>111677340</v>
      </c>
    </row>
    <row r="7" spans="1:7" s="4" customFormat="1" ht="19.5" customHeight="1">
      <c r="A7" s="11" t="s">
        <v>4</v>
      </c>
      <c r="B7" s="15">
        <v>676547</v>
      </c>
      <c r="C7" s="12">
        <v>236959</v>
      </c>
      <c r="D7" s="12">
        <v>18238</v>
      </c>
      <c r="E7" s="12">
        <v>204941</v>
      </c>
      <c r="F7" s="12"/>
      <c r="G7" s="12">
        <f aca="true" t="shared" si="1" ref="G7:G19">SUM(B7:F7)</f>
        <v>1136685</v>
      </c>
    </row>
    <row r="8" spans="1:7" s="4" customFormat="1" ht="19.5" customHeight="1">
      <c r="A8" s="11" t="s">
        <v>5</v>
      </c>
      <c r="B8" s="12"/>
      <c r="C8" s="12">
        <v>316809</v>
      </c>
      <c r="D8" s="12">
        <v>2050374</v>
      </c>
      <c r="E8" s="12">
        <v>13628457</v>
      </c>
      <c r="F8" s="12"/>
      <c r="G8" s="12">
        <f t="shared" si="1"/>
        <v>15995640</v>
      </c>
    </row>
    <row r="9" spans="1:7" s="4" customFormat="1" ht="19.5" customHeight="1">
      <c r="A9" s="11" t="s">
        <v>6</v>
      </c>
      <c r="B9" s="12"/>
      <c r="C9" s="12">
        <v>371925</v>
      </c>
      <c r="D9" s="12">
        <v>1114369</v>
      </c>
      <c r="E9" s="12">
        <v>7157102</v>
      </c>
      <c r="F9" s="12"/>
      <c r="G9" s="12">
        <f t="shared" si="1"/>
        <v>8643396</v>
      </c>
    </row>
    <row r="10" spans="1:7" s="4" customFormat="1" ht="19.5" customHeight="1">
      <c r="A10" s="11" t="s">
        <v>53</v>
      </c>
      <c r="B10" s="12"/>
      <c r="C10" s="12"/>
      <c r="D10" s="12"/>
      <c r="E10" s="12">
        <v>45953051</v>
      </c>
      <c r="F10" s="12"/>
      <c r="G10" s="12">
        <f t="shared" si="1"/>
        <v>45953051</v>
      </c>
    </row>
    <row r="11" spans="1:7" s="4" customFormat="1" ht="19.5" customHeight="1">
      <c r="A11" s="11" t="s">
        <v>7</v>
      </c>
      <c r="B11" s="12"/>
      <c r="C11" s="12">
        <v>59355</v>
      </c>
      <c r="D11" s="12"/>
      <c r="E11" s="12">
        <v>25227578</v>
      </c>
      <c r="F11" s="12"/>
      <c r="G11" s="12">
        <f t="shared" si="1"/>
        <v>25286933</v>
      </c>
    </row>
    <row r="12" spans="1:7" s="4" customFormat="1" ht="19.5" customHeight="1">
      <c r="A12" s="11" t="s">
        <v>13</v>
      </c>
      <c r="B12" s="12"/>
      <c r="C12" s="12">
        <v>567307</v>
      </c>
      <c r="D12" s="12">
        <v>20646</v>
      </c>
      <c r="E12" s="12">
        <v>828163</v>
      </c>
      <c r="F12" s="12"/>
      <c r="G12" s="12">
        <f t="shared" si="1"/>
        <v>1416116</v>
      </c>
    </row>
    <row r="13" spans="1:7" s="4" customFormat="1" ht="19.5" customHeight="1">
      <c r="A13" s="11" t="s">
        <v>14</v>
      </c>
      <c r="B13" s="12"/>
      <c r="C13" s="12">
        <v>298361</v>
      </c>
      <c r="D13" s="12">
        <v>299344</v>
      </c>
      <c r="E13" s="12">
        <v>1907194</v>
      </c>
      <c r="F13" s="12"/>
      <c r="G13" s="12">
        <f t="shared" si="1"/>
        <v>2504899</v>
      </c>
    </row>
    <row r="14" spans="1:7" s="4" customFormat="1" ht="19.5" customHeight="1">
      <c r="A14" s="11" t="s">
        <v>15</v>
      </c>
      <c r="B14" s="12">
        <v>31852</v>
      </c>
      <c r="C14" s="12">
        <v>54261</v>
      </c>
      <c r="D14" s="12">
        <v>6010</v>
      </c>
      <c r="E14" s="12">
        <v>3038</v>
      </c>
      <c r="F14" s="12"/>
      <c r="G14" s="12">
        <f t="shared" si="1"/>
        <v>95161</v>
      </c>
    </row>
    <row r="15" spans="1:7" s="4" customFormat="1" ht="19.5" customHeight="1">
      <c r="A15" s="11" t="s">
        <v>16</v>
      </c>
      <c r="B15" s="12"/>
      <c r="C15" s="12">
        <v>285892</v>
      </c>
      <c r="D15" s="12">
        <v>43222</v>
      </c>
      <c r="E15" s="12">
        <v>1632243</v>
      </c>
      <c r="F15" s="12"/>
      <c r="G15" s="12">
        <f t="shared" si="1"/>
        <v>1961357</v>
      </c>
    </row>
    <row r="16" spans="1:7" s="4" customFormat="1" ht="19.5" customHeight="1">
      <c r="A16" s="11" t="s">
        <v>17</v>
      </c>
      <c r="B16" s="12"/>
      <c r="C16" s="12">
        <v>535597</v>
      </c>
      <c r="D16" s="12">
        <v>117496</v>
      </c>
      <c r="E16" s="12">
        <v>1378161</v>
      </c>
      <c r="F16" s="12"/>
      <c r="G16" s="12">
        <f t="shared" si="1"/>
        <v>2031254</v>
      </c>
    </row>
    <row r="17" spans="1:7" s="4" customFormat="1" ht="19.5" customHeight="1">
      <c r="A17" s="11" t="s">
        <v>18</v>
      </c>
      <c r="B17" s="12"/>
      <c r="C17" s="12">
        <v>133661</v>
      </c>
      <c r="D17" s="12">
        <v>529</v>
      </c>
      <c r="E17" s="12">
        <v>2194450</v>
      </c>
      <c r="F17" s="12"/>
      <c r="G17" s="12">
        <f t="shared" si="1"/>
        <v>2328640</v>
      </c>
    </row>
    <row r="18" spans="1:7" s="4" customFormat="1" ht="19.5" customHeight="1">
      <c r="A18" s="11" t="s">
        <v>54</v>
      </c>
      <c r="B18" s="12"/>
      <c r="C18" s="12"/>
      <c r="D18" s="12">
        <v>3857916</v>
      </c>
      <c r="E18" s="12"/>
      <c r="F18" s="12"/>
      <c r="G18" s="12">
        <f t="shared" si="1"/>
        <v>3857916</v>
      </c>
    </row>
    <row r="19" spans="1:7" s="4" customFormat="1" ht="19.5" customHeight="1">
      <c r="A19" s="13" t="s">
        <v>9</v>
      </c>
      <c r="B19" s="12"/>
      <c r="C19" s="12"/>
      <c r="D19" s="12"/>
      <c r="E19" s="12"/>
      <c r="F19" s="12">
        <v>466292</v>
      </c>
      <c r="G19" s="12">
        <f t="shared" si="1"/>
        <v>466292</v>
      </c>
    </row>
    <row r="20" spans="1:7" s="4" customFormat="1" ht="19.5" customHeight="1">
      <c r="A20" s="20" t="s">
        <v>23</v>
      </c>
      <c r="B20" s="14">
        <f aca="true" t="shared" si="2" ref="B20:G20">SUM(B21:B25)</f>
        <v>249630</v>
      </c>
      <c r="C20" s="14">
        <f t="shared" si="2"/>
        <v>2785096</v>
      </c>
      <c r="D20" s="14">
        <f t="shared" si="2"/>
        <v>2025554</v>
      </c>
      <c r="E20" s="14">
        <f t="shared" si="2"/>
        <v>114199655</v>
      </c>
      <c r="F20" s="14">
        <f t="shared" si="2"/>
        <v>40000</v>
      </c>
      <c r="G20" s="14">
        <f t="shared" si="2"/>
        <v>119299935</v>
      </c>
    </row>
    <row r="21" spans="1:7" s="4" customFormat="1" ht="19.5" customHeight="1">
      <c r="A21" s="11" t="s">
        <v>4</v>
      </c>
      <c r="B21" s="12">
        <v>249630</v>
      </c>
      <c r="C21" s="12">
        <v>52213</v>
      </c>
      <c r="D21" s="12">
        <v>10623</v>
      </c>
      <c r="E21" s="12">
        <v>330</v>
      </c>
      <c r="F21" s="12"/>
      <c r="G21" s="12">
        <f>SUM(B21:F21)</f>
        <v>312796</v>
      </c>
    </row>
    <row r="22" spans="1:7" s="4" customFormat="1" ht="19.5" customHeight="1">
      <c r="A22" s="11" t="s">
        <v>19</v>
      </c>
      <c r="B22" s="12"/>
      <c r="C22" s="12">
        <v>2732883</v>
      </c>
      <c r="D22" s="12">
        <v>1093585</v>
      </c>
      <c r="E22" s="12">
        <v>88021095</v>
      </c>
      <c r="F22" s="12"/>
      <c r="G22" s="12">
        <f>SUM(B22:F22)</f>
        <v>91847563</v>
      </c>
    </row>
    <row r="23" spans="1:7" s="4" customFormat="1" ht="19.5" customHeight="1">
      <c r="A23" s="11" t="s">
        <v>8</v>
      </c>
      <c r="B23" s="12"/>
      <c r="C23" s="12"/>
      <c r="D23" s="12"/>
      <c r="E23" s="12">
        <v>26178230</v>
      </c>
      <c r="F23" s="12"/>
      <c r="G23" s="12">
        <f>SUM(B23:F23)</f>
        <v>26178230</v>
      </c>
    </row>
    <row r="24" spans="1:7" s="4" customFormat="1" ht="19.5" customHeight="1">
      <c r="A24" s="11" t="s">
        <v>40</v>
      </c>
      <c r="B24" s="12"/>
      <c r="C24" s="12"/>
      <c r="D24" s="12">
        <v>921346</v>
      </c>
      <c r="E24" s="12"/>
      <c r="F24" s="12"/>
      <c r="G24" s="12">
        <f>SUM(B24:F24)</f>
        <v>921346</v>
      </c>
    </row>
    <row r="25" spans="1:7" s="4" customFormat="1" ht="19.5" customHeight="1">
      <c r="A25" s="11" t="s">
        <v>9</v>
      </c>
      <c r="B25" s="12"/>
      <c r="C25" s="12"/>
      <c r="D25" s="12"/>
      <c r="E25" s="12"/>
      <c r="F25" s="12">
        <v>40000</v>
      </c>
      <c r="G25" s="12">
        <f>SUM(B25:F25)</f>
        <v>40000</v>
      </c>
    </row>
    <row r="26" spans="1:7" s="3" customFormat="1" ht="19.5" customHeight="1">
      <c r="A26" s="21" t="s">
        <v>33</v>
      </c>
      <c r="B26" s="14"/>
      <c r="C26" s="14">
        <f>+C27</f>
        <v>463339</v>
      </c>
      <c r="D26" s="14">
        <f>+D27</f>
        <v>551967</v>
      </c>
      <c r="E26" s="14">
        <f>+E27</f>
        <v>2235415</v>
      </c>
      <c r="F26" s="14"/>
      <c r="G26" s="14">
        <f>+G27</f>
        <v>3250721</v>
      </c>
    </row>
    <row r="27" spans="1:7" s="4" customFormat="1" ht="19.5" customHeight="1">
      <c r="A27" s="11" t="s">
        <v>20</v>
      </c>
      <c r="B27" s="12"/>
      <c r="C27" s="12">
        <v>463339</v>
      </c>
      <c r="D27" s="12">
        <v>551967</v>
      </c>
      <c r="E27" s="12">
        <v>2235415</v>
      </c>
      <c r="F27" s="12"/>
      <c r="G27" s="12">
        <f>SUM(B27:F27)</f>
        <v>3250721</v>
      </c>
    </row>
    <row r="28" spans="1:7" s="3" customFormat="1" ht="19.5" customHeight="1">
      <c r="A28" s="20" t="s">
        <v>34</v>
      </c>
      <c r="B28" s="14">
        <f aca="true" t="shared" si="3" ref="B28:G28">SUM(B29:B34)</f>
        <v>69219</v>
      </c>
      <c r="C28" s="14">
        <f t="shared" si="3"/>
        <v>280128</v>
      </c>
      <c r="D28" s="14">
        <f t="shared" si="3"/>
        <v>1184</v>
      </c>
      <c r="E28" s="14">
        <f t="shared" si="3"/>
        <v>155713</v>
      </c>
      <c r="F28" s="14">
        <f t="shared" si="3"/>
        <v>720</v>
      </c>
      <c r="G28" s="14">
        <f t="shared" si="3"/>
        <v>506964</v>
      </c>
    </row>
    <row r="29" spans="1:7" s="4" customFormat="1" ht="19.5" customHeight="1">
      <c r="A29" s="11" t="s">
        <v>4</v>
      </c>
      <c r="B29" s="12">
        <v>69219</v>
      </c>
      <c r="C29" s="12">
        <v>19753</v>
      </c>
      <c r="D29" s="12">
        <v>364</v>
      </c>
      <c r="E29" s="12">
        <v>96</v>
      </c>
      <c r="F29" s="12"/>
      <c r="G29" s="12">
        <f aca="true" t="shared" si="4" ref="G29:G34">SUM(B29:F29)</f>
        <v>89432</v>
      </c>
    </row>
    <row r="30" spans="1:7" s="4" customFormat="1" ht="19.5" customHeight="1">
      <c r="A30" s="11" t="s">
        <v>21</v>
      </c>
      <c r="B30" s="12"/>
      <c r="C30" s="12">
        <v>149800</v>
      </c>
      <c r="D30" s="12"/>
      <c r="E30" s="12">
        <v>79286</v>
      </c>
      <c r="F30" s="12"/>
      <c r="G30" s="12">
        <f t="shared" si="4"/>
        <v>229086</v>
      </c>
    </row>
    <row r="31" spans="1:7" s="4" customFormat="1" ht="19.5" customHeight="1">
      <c r="A31" s="11" t="s">
        <v>58</v>
      </c>
      <c r="B31" s="12"/>
      <c r="C31" s="12">
        <v>63882</v>
      </c>
      <c r="D31" s="12"/>
      <c r="E31" s="12">
        <v>13182</v>
      </c>
      <c r="F31" s="12"/>
      <c r="G31" s="12">
        <f t="shared" si="4"/>
        <v>77064</v>
      </c>
    </row>
    <row r="32" spans="1:7" s="4" customFormat="1" ht="19.5" customHeight="1">
      <c r="A32" s="11" t="s">
        <v>22</v>
      </c>
      <c r="B32" s="12"/>
      <c r="C32" s="12">
        <v>46693</v>
      </c>
      <c r="D32" s="12"/>
      <c r="E32" s="12">
        <v>63149</v>
      </c>
      <c r="F32" s="12"/>
      <c r="G32" s="12">
        <f t="shared" si="4"/>
        <v>109842</v>
      </c>
    </row>
    <row r="33" spans="1:7" s="4" customFormat="1" ht="19.5" customHeight="1">
      <c r="A33" s="11" t="s">
        <v>39</v>
      </c>
      <c r="B33" s="12"/>
      <c r="C33" s="12"/>
      <c r="D33" s="12">
        <v>820</v>
      </c>
      <c r="E33" s="12"/>
      <c r="F33" s="12"/>
      <c r="G33" s="12">
        <f t="shared" si="4"/>
        <v>820</v>
      </c>
    </row>
    <row r="34" spans="1:7" s="4" customFormat="1" ht="19.5" customHeight="1">
      <c r="A34" s="11" t="s">
        <v>9</v>
      </c>
      <c r="B34" s="12"/>
      <c r="C34" s="12"/>
      <c r="D34" s="12"/>
      <c r="E34" s="12"/>
      <c r="F34" s="12">
        <v>720</v>
      </c>
      <c r="G34" s="12">
        <f t="shared" si="4"/>
        <v>720</v>
      </c>
    </row>
    <row r="35" spans="1:7" s="3" customFormat="1" ht="19.5" customHeight="1">
      <c r="A35" s="21" t="s">
        <v>50</v>
      </c>
      <c r="B35" s="14">
        <f aca="true" t="shared" si="5" ref="B35:G35">SUM(B36:B39)</f>
        <v>130186</v>
      </c>
      <c r="C35" s="14">
        <f t="shared" si="5"/>
        <v>70077</v>
      </c>
      <c r="D35" s="14">
        <f t="shared" si="5"/>
        <v>21221</v>
      </c>
      <c r="E35" s="14">
        <f t="shared" si="5"/>
        <v>307</v>
      </c>
      <c r="F35" s="14">
        <f t="shared" si="5"/>
        <v>245</v>
      </c>
      <c r="G35" s="14">
        <f t="shared" si="5"/>
        <v>222036</v>
      </c>
    </row>
    <row r="36" spans="1:7" s="4" customFormat="1" ht="19.5" customHeight="1">
      <c r="A36" s="11" t="s">
        <v>4</v>
      </c>
      <c r="B36" s="12">
        <v>130186</v>
      </c>
      <c r="C36" s="12">
        <v>19315</v>
      </c>
      <c r="D36" s="12">
        <v>13062</v>
      </c>
      <c r="E36" s="12">
        <v>54</v>
      </c>
      <c r="F36" s="12"/>
      <c r="G36" s="12">
        <f>SUM(B36:F36)</f>
        <v>162617</v>
      </c>
    </row>
    <row r="37" spans="1:7" s="4" customFormat="1" ht="19.5" customHeight="1">
      <c r="A37" s="11" t="s">
        <v>43</v>
      </c>
      <c r="B37" s="12"/>
      <c r="C37" s="12">
        <v>50762</v>
      </c>
      <c r="D37" s="12">
        <v>5609</v>
      </c>
      <c r="E37" s="12">
        <v>253</v>
      </c>
      <c r="F37" s="12"/>
      <c r="G37" s="12">
        <f>SUM(B37:F37)</f>
        <v>56624</v>
      </c>
    </row>
    <row r="38" spans="1:7" s="4" customFormat="1" ht="19.5" customHeight="1">
      <c r="A38" s="11" t="s">
        <v>39</v>
      </c>
      <c r="B38" s="12"/>
      <c r="C38" s="12"/>
      <c r="D38" s="12">
        <v>2550</v>
      </c>
      <c r="E38" s="12"/>
      <c r="F38" s="12"/>
      <c r="G38" s="12">
        <f>SUM(B38:F38)</f>
        <v>2550</v>
      </c>
    </row>
    <row r="39" spans="1:7" s="4" customFormat="1" ht="19.5" customHeight="1">
      <c r="A39" s="11" t="s">
        <v>9</v>
      </c>
      <c r="B39" s="12"/>
      <c r="C39" s="12"/>
      <c r="D39" s="12"/>
      <c r="E39" s="12"/>
      <c r="F39" s="12">
        <v>245</v>
      </c>
      <c r="G39" s="12">
        <f>SUM(B39:F39)</f>
        <v>245</v>
      </c>
    </row>
    <row r="40" spans="1:7" s="3" customFormat="1" ht="19.5" customHeight="1">
      <c r="A40" s="21" t="s">
        <v>51</v>
      </c>
      <c r="B40" s="14">
        <f aca="true" t="shared" si="6" ref="B40:G40">SUM(B41:B43)</f>
        <v>195062</v>
      </c>
      <c r="C40" s="14">
        <f t="shared" si="6"/>
        <v>328787</v>
      </c>
      <c r="D40" s="14">
        <f t="shared" si="6"/>
        <v>39766</v>
      </c>
      <c r="E40" s="14">
        <f t="shared" si="6"/>
        <v>306</v>
      </c>
      <c r="F40" s="14">
        <f t="shared" si="6"/>
        <v>1182</v>
      </c>
      <c r="G40" s="14">
        <f t="shared" si="6"/>
        <v>565103</v>
      </c>
    </row>
    <row r="41" spans="1:7" s="4" customFormat="1" ht="19.5" customHeight="1">
      <c r="A41" s="11" t="s">
        <v>4</v>
      </c>
      <c r="B41" s="12">
        <v>195062</v>
      </c>
      <c r="C41" s="12">
        <v>89419</v>
      </c>
      <c r="D41" s="12">
        <v>30772</v>
      </c>
      <c r="E41" s="12">
        <v>306</v>
      </c>
      <c r="F41" s="12"/>
      <c r="G41" s="12">
        <f>SUM(B41:F41)</f>
        <v>315559</v>
      </c>
    </row>
    <row r="42" spans="1:7" s="4" customFormat="1" ht="19.5" customHeight="1">
      <c r="A42" s="11" t="s">
        <v>44</v>
      </c>
      <c r="B42" s="12"/>
      <c r="C42" s="12">
        <v>239368</v>
      </c>
      <c r="D42" s="12">
        <v>8994</v>
      </c>
      <c r="E42" s="12"/>
      <c r="F42" s="12"/>
      <c r="G42" s="12">
        <f>SUM(B42:F42)</f>
        <v>248362</v>
      </c>
    </row>
    <row r="43" spans="1:7" s="4" customFormat="1" ht="19.5" customHeight="1">
      <c r="A43" s="11" t="s">
        <v>9</v>
      </c>
      <c r="B43" s="12"/>
      <c r="C43" s="12"/>
      <c r="D43" s="12"/>
      <c r="E43" s="12"/>
      <c r="F43" s="12">
        <v>1182</v>
      </c>
      <c r="G43" s="12">
        <f>SUM(B43:F43)</f>
        <v>1182</v>
      </c>
    </row>
    <row r="44" spans="1:7" s="3" customFormat="1" ht="19.5" customHeight="1">
      <c r="A44" s="22" t="s">
        <v>35</v>
      </c>
      <c r="B44" s="19">
        <f aca="true" t="shared" si="7" ref="B44:G44">+B45+B48+B53+B63</f>
        <v>394825</v>
      </c>
      <c r="C44" s="19">
        <f t="shared" si="7"/>
        <v>314022</v>
      </c>
      <c r="D44" s="19">
        <f t="shared" si="7"/>
        <v>304028</v>
      </c>
      <c r="E44" s="19">
        <f t="shared" si="7"/>
        <v>1697827</v>
      </c>
      <c r="F44" s="19">
        <f t="shared" si="7"/>
        <v>3671</v>
      </c>
      <c r="G44" s="19">
        <f t="shared" si="7"/>
        <v>2714373</v>
      </c>
    </row>
    <row r="45" spans="1:7" s="4" customFormat="1" ht="19.5" customHeight="1">
      <c r="A45" s="20" t="s">
        <v>32</v>
      </c>
      <c r="B45" s="14"/>
      <c r="C45" s="14"/>
      <c r="D45" s="14">
        <f>SUM(D46:D47)</f>
        <v>246393</v>
      </c>
      <c r="E45" s="14">
        <f>SUM(E46:E47)</f>
        <v>1147582</v>
      </c>
      <c r="F45" s="14"/>
      <c r="G45" s="14">
        <f>SUM(G46:G47)</f>
        <v>1393975</v>
      </c>
    </row>
    <row r="46" spans="1:7" s="4" customFormat="1" ht="19.5" customHeight="1">
      <c r="A46" s="11" t="s">
        <v>52</v>
      </c>
      <c r="B46" s="12"/>
      <c r="C46" s="12"/>
      <c r="D46" s="12">
        <v>246393</v>
      </c>
      <c r="E46" s="12">
        <v>89221</v>
      </c>
      <c r="F46" s="12"/>
      <c r="G46" s="12">
        <f>SUM(B46:F46)</f>
        <v>335614</v>
      </c>
    </row>
    <row r="47" spans="1:7" s="4" customFormat="1" ht="19.5" customHeight="1">
      <c r="A47" s="11" t="s">
        <v>55</v>
      </c>
      <c r="B47" s="12"/>
      <c r="C47" s="12"/>
      <c r="D47" s="12"/>
      <c r="E47" s="12">
        <v>1058361</v>
      </c>
      <c r="F47" s="12"/>
      <c r="G47" s="12">
        <f>SUM(B47:F47)</f>
        <v>1058361</v>
      </c>
    </row>
    <row r="48" spans="1:7" s="3" customFormat="1" ht="19.5" customHeight="1">
      <c r="A48" s="21" t="s">
        <v>36</v>
      </c>
      <c r="B48" s="14">
        <f aca="true" t="shared" si="8" ref="B48:G48">SUM(B49:B52)</f>
        <v>146301</v>
      </c>
      <c r="C48" s="14">
        <f t="shared" si="8"/>
        <v>130043</v>
      </c>
      <c r="D48" s="14">
        <f t="shared" si="8"/>
        <v>34887</v>
      </c>
      <c r="E48" s="14">
        <f t="shared" si="8"/>
        <v>549699</v>
      </c>
      <c r="F48" s="14">
        <f t="shared" si="8"/>
        <v>2800</v>
      </c>
      <c r="G48" s="14">
        <f t="shared" si="8"/>
        <v>863730</v>
      </c>
    </row>
    <row r="49" spans="1:7" s="4" customFormat="1" ht="19.5" customHeight="1">
      <c r="A49" s="11" t="s">
        <v>4</v>
      </c>
      <c r="B49" s="12">
        <v>146301</v>
      </c>
      <c r="C49" s="12">
        <v>26150</v>
      </c>
      <c r="D49" s="12">
        <v>2887</v>
      </c>
      <c r="E49" s="12">
        <v>54</v>
      </c>
      <c r="F49" s="12"/>
      <c r="G49" s="12">
        <f>SUM(B49:F49)</f>
        <v>175392</v>
      </c>
    </row>
    <row r="50" spans="1:7" s="4" customFormat="1" ht="19.5" customHeight="1">
      <c r="A50" s="11" t="s">
        <v>59</v>
      </c>
      <c r="B50" s="12"/>
      <c r="C50" s="12">
        <v>24059</v>
      </c>
      <c r="D50" s="12">
        <v>3800</v>
      </c>
      <c r="E50" s="12"/>
      <c r="F50" s="12"/>
      <c r="G50" s="12">
        <f>SUM(B50:F50)</f>
        <v>27859</v>
      </c>
    </row>
    <row r="51" spans="1:7" s="4" customFormat="1" ht="19.5" customHeight="1">
      <c r="A51" s="11" t="s">
        <v>41</v>
      </c>
      <c r="B51" s="12"/>
      <c r="C51" s="12">
        <v>79834</v>
      </c>
      <c r="D51" s="12">
        <v>28200</v>
      </c>
      <c r="E51" s="12">
        <v>549645</v>
      </c>
      <c r="F51" s="12"/>
      <c r="G51" s="12">
        <f>SUM(B51:F51)</f>
        <v>657679</v>
      </c>
    </row>
    <row r="52" spans="1:7" s="4" customFormat="1" ht="19.5" customHeight="1">
      <c r="A52" s="11" t="s">
        <v>9</v>
      </c>
      <c r="B52" s="12"/>
      <c r="C52" s="12"/>
      <c r="D52" s="12"/>
      <c r="E52" s="12"/>
      <c r="F52" s="12">
        <v>2800</v>
      </c>
      <c r="G52" s="12">
        <f>SUM(B52:F52)</f>
        <v>2800</v>
      </c>
    </row>
    <row r="53" spans="1:7" s="3" customFormat="1" ht="19.5" customHeight="1">
      <c r="A53" s="21" t="s">
        <v>37</v>
      </c>
      <c r="B53" s="14">
        <f aca="true" t="shared" si="9" ref="B53:G53">SUM(B54:B62)</f>
        <v>149537</v>
      </c>
      <c r="C53" s="14">
        <f t="shared" si="9"/>
        <v>130214</v>
      </c>
      <c r="D53" s="14">
        <f t="shared" si="9"/>
        <v>17821</v>
      </c>
      <c r="E53" s="14">
        <f t="shared" si="9"/>
        <v>84</v>
      </c>
      <c r="F53" s="14">
        <f t="shared" si="9"/>
        <v>771</v>
      </c>
      <c r="G53" s="14">
        <f t="shared" si="9"/>
        <v>298427</v>
      </c>
    </row>
    <row r="54" spans="1:7" s="4" customFormat="1" ht="19.5" customHeight="1">
      <c r="A54" s="11" t="s">
        <v>4</v>
      </c>
      <c r="B54" s="12">
        <v>149537</v>
      </c>
      <c r="C54" s="12">
        <v>39520</v>
      </c>
      <c r="D54" s="12">
        <v>1800</v>
      </c>
      <c r="E54" s="12">
        <v>84</v>
      </c>
      <c r="F54" s="12"/>
      <c r="G54" s="12">
        <f aca="true" t="shared" si="10" ref="G54:G62">SUM(B54:F54)</f>
        <v>190941</v>
      </c>
    </row>
    <row r="55" spans="1:7" s="4" customFormat="1" ht="19.5" customHeight="1">
      <c r="A55" s="11" t="s">
        <v>24</v>
      </c>
      <c r="B55" s="12"/>
      <c r="C55" s="12">
        <v>16082</v>
      </c>
      <c r="D55" s="12">
        <v>13312</v>
      </c>
      <c r="E55" s="12"/>
      <c r="F55" s="12"/>
      <c r="G55" s="12">
        <f t="shared" si="10"/>
        <v>29394</v>
      </c>
    </row>
    <row r="56" spans="1:7" s="4" customFormat="1" ht="19.5" customHeight="1">
      <c r="A56" s="11" t="s">
        <v>25</v>
      </c>
      <c r="B56" s="12"/>
      <c r="C56" s="12">
        <v>41537</v>
      </c>
      <c r="D56" s="12">
        <v>80</v>
      </c>
      <c r="E56" s="12"/>
      <c r="F56" s="12"/>
      <c r="G56" s="12">
        <f t="shared" si="10"/>
        <v>41617</v>
      </c>
    </row>
    <row r="57" spans="1:7" s="4" customFormat="1" ht="19.5" customHeight="1">
      <c r="A57" s="11" t="s">
        <v>26</v>
      </c>
      <c r="B57" s="12"/>
      <c r="C57" s="12">
        <v>2568</v>
      </c>
      <c r="D57" s="12">
        <v>279</v>
      </c>
      <c r="E57" s="12"/>
      <c r="F57" s="12"/>
      <c r="G57" s="12">
        <f t="shared" si="10"/>
        <v>2847</v>
      </c>
    </row>
    <row r="58" spans="1:7" s="4" customFormat="1" ht="19.5" customHeight="1">
      <c r="A58" s="11" t="s">
        <v>27</v>
      </c>
      <c r="B58" s="12"/>
      <c r="C58" s="12">
        <v>11541</v>
      </c>
      <c r="D58" s="12">
        <v>1350</v>
      </c>
      <c r="E58" s="12"/>
      <c r="F58" s="12"/>
      <c r="G58" s="12">
        <f t="shared" si="10"/>
        <v>12891</v>
      </c>
    </row>
    <row r="59" spans="1:7" s="4" customFormat="1" ht="19.5" customHeight="1">
      <c r="A59" s="11" t="s">
        <v>28</v>
      </c>
      <c r="B59" s="12"/>
      <c r="C59" s="12">
        <v>10802</v>
      </c>
      <c r="D59" s="12">
        <v>1000</v>
      </c>
      <c r="E59" s="12"/>
      <c r="F59" s="12"/>
      <c r="G59" s="12">
        <f t="shared" si="10"/>
        <v>11802</v>
      </c>
    </row>
    <row r="60" spans="1:7" s="4" customFormat="1" ht="19.5" customHeight="1">
      <c r="A60" s="11" t="s">
        <v>29</v>
      </c>
      <c r="B60" s="12"/>
      <c r="C60" s="12">
        <v>2695</v>
      </c>
      <c r="D60" s="12"/>
      <c r="E60" s="12"/>
      <c r="F60" s="12"/>
      <c r="G60" s="12">
        <f t="shared" si="10"/>
        <v>2695</v>
      </c>
    </row>
    <row r="61" spans="1:7" s="4" customFormat="1" ht="19.5" customHeight="1">
      <c r="A61" s="11" t="s">
        <v>30</v>
      </c>
      <c r="B61" s="12"/>
      <c r="C61" s="12">
        <v>5469</v>
      </c>
      <c r="D61" s="12"/>
      <c r="E61" s="12"/>
      <c r="F61" s="12"/>
      <c r="G61" s="12">
        <f t="shared" si="10"/>
        <v>5469</v>
      </c>
    </row>
    <row r="62" spans="1:7" s="4" customFormat="1" ht="19.5" customHeight="1">
      <c r="A62" s="11" t="s">
        <v>9</v>
      </c>
      <c r="B62" s="12"/>
      <c r="C62" s="12"/>
      <c r="D62" s="12"/>
      <c r="E62" s="12"/>
      <c r="F62" s="12">
        <v>771</v>
      </c>
      <c r="G62" s="12">
        <f t="shared" si="10"/>
        <v>771</v>
      </c>
    </row>
    <row r="63" spans="1:7" s="3" customFormat="1" ht="19.5" customHeight="1">
      <c r="A63" s="21" t="s">
        <v>38</v>
      </c>
      <c r="B63" s="14">
        <f aca="true" t="shared" si="11" ref="B63:G63">SUM(B64:B66)</f>
        <v>98987</v>
      </c>
      <c r="C63" s="14">
        <f t="shared" si="11"/>
        <v>53765</v>
      </c>
      <c r="D63" s="14">
        <f t="shared" si="11"/>
        <v>4927</v>
      </c>
      <c r="E63" s="14">
        <f t="shared" si="11"/>
        <v>462</v>
      </c>
      <c r="F63" s="14">
        <f t="shared" si="11"/>
        <v>100</v>
      </c>
      <c r="G63" s="14">
        <f t="shared" si="11"/>
        <v>158241</v>
      </c>
    </row>
    <row r="64" spans="1:7" s="4" customFormat="1" ht="19.5" customHeight="1">
      <c r="A64" s="11" t="s">
        <v>4</v>
      </c>
      <c r="B64" s="12">
        <v>98987</v>
      </c>
      <c r="C64" s="12">
        <v>28830</v>
      </c>
      <c r="D64" s="12"/>
      <c r="E64" s="12">
        <v>142</v>
      </c>
      <c r="F64" s="12"/>
      <c r="G64" s="12">
        <f>SUM(B64:F64)</f>
        <v>127959</v>
      </c>
    </row>
    <row r="65" spans="1:7" s="4" customFormat="1" ht="19.5" customHeight="1">
      <c r="A65" s="11" t="s">
        <v>42</v>
      </c>
      <c r="B65" s="12"/>
      <c r="C65" s="12">
        <v>24935</v>
      </c>
      <c r="D65" s="12">
        <v>4927</v>
      </c>
      <c r="E65" s="12">
        <v>320</v>
      </c>
      <c r="F65" s="12"/>
      <c r="G65" s="12">
        <f>SUM(B65:F65)</f>
        <v>30182</v>
      </c>
    </row>
    <row r="66" spans="1:7" s="4" customFormat="1" ht="19.5" customHeight="1">
      <c r="A66" s="11" t="s">
        <v>9</v>
      </c>
      <c r="B66" s="12"/>
      <c r="C66" s="12"/>
      <c r="D66" s="12"/>
      <c r="E66" s="12"/>
      <c r="F66" s="12">
        <v>100</v>
      </c>
      <c r="G66" s="12">
        <f>SUM(B66:F66)</f>
        <v>100</v>
      </c>
    </row>
    <row r="67" spans="1:7" s="4" customFormat="1" ht="19.5" customHeight="1">
      <c r="A67" s="22" t="s">
        <v>45</v>
      </c>
      <c r="B67" s="19">
        <f aca="true" t="shared" si="12" ref="B67:G68">+B68</f>
        <v>13804523</v>
      </c>
      <c r="C67" s="19"/>
      <c r="D67" s="19"/>
      <c r="E67" s="19">
        <f t="shared" si="12"/>
        <v>5277252</v>
      </c>
      <c r="F67" s="19"/>
      <c r="G67" s="19">
        <f t="shared" si="12"/>
        <v>19081775</v>
      </c>
    </row>
    <row r="68" spans="1:7" s="4" customFormat="1" ht="19.5" customHeight="1">
      <c r="A68" s="20" t="s">
        <v>32</v>
      </c>
      <c r="B68" s="14">
        <f t="shared" si="12"/>
        <v>13804523</v>
      </c>
      <c r="C68" s="14"/>
      <c r="D68" s="14"/>
      <c r="E68" s="14">
        <f t="shared" si="12"/>
        <v>5277252</v>
      </c>
      <c r="F68" s="14"/>
      <c r="G68" s="14">
        <f t="shared" si="12"/>
        <v>19081775</v>
      </c>
    </row>
    <row r="69" spans="1:7" s="4" customFormat="1" ht="41.25" customHeight="1">
      <c r="A69" s="11" t="s">
        <v>10</v>
      </c>
      <c r="B69" s="12">
        <v>13804523</v>
      </c>
      <c r="C69" s="12"/>
      <c r="D69" s="12"/>
      <c r="E69" s="12">
        <v>5277252</v>
      </c>
      <c r="F69" s="12"/>
      <c r="G69" s="12">
        <f>SUM(B69:F69)</f>
        <v>19081775</v>
      </c>
    </row>
    <row r="70" spans="1:7" ht="24.75" customHeight="1">
      <c r="A70" s="25" t="s">
        <v>46</v>
      </c>
      <c r="B70" s="26"/>
      <c r="C70" s="26"/>
      <c r="D70" s="26"/>
      <c r="E70" s="26"/>
      <c r="F70" s="26"/>
      <c r="G70" s="26"/>
    </row>
    <row r="71" spans="1:7" ht="40.5" customHeight="1">
      <c r="A71" s="27" t="s">
        <v>56</v>
      </c>
      <c r="B71" s="28"/>
      <c r="C71" s="28"/>
      <c r="D71" s="28"/>
      <c r="E71" s="28"/>
      <c r="F71" s="28"/>
      <c r="G71" s="28"/>
    </row>
    <row r="73" spans="2:7" ht="16.5">
      <c r="B73" s="6"/>
      <c r="C73" s="6"/>
      <c r="D73" s="6"/>
      <c r="E73" s="6"/>
      <c r="F73" s="6"/>
      <c r="G73" s="6"/>
    </row>
    <row r="76" spans="2:7" ht="16.5">
      <c r="B76" s="6"/>
      <c r="C76" s="6"/>
      <c r="D76" s="6"/>
      <c r="E76" s="6"/>
      <c r="F76" s="6"/>
      <c r="G76" s="6"/>
    </row>
    <row r="77" spans="2:7" ht="16.5">
      <c r="B77" s="6"/>
      <c r="C77" s="6"/>
      <c r="D77" s="6"/>
      <c r="E77" s="6"/>
      <c r="F77" s="6"/>
      <c r="G77" s="6"/>
    </row>
    <row r="79" spans="5:7" ht="16.5">
      <c r="E79" s="6"/>
      <c r="G79" s="7"/>
    </row>
  </sheetData>
  <sheetProtection/>
  <autoFilter ref="A3:G69"/>
  <mergeCells count="3">
    <mergeCell ref="A1:G1"/>
    <mergeCell ref="A70:G70"/>
    <mergeCell ref="A71:G71"/>
  </mergeCells>
  <printOptions horizontalCentered="1"/>
  <pageMargins left="0.5905511811023623" right="0.5905511811023623" top="0.7874015748031497" bottom="0.5118110236220472" header="0.1968503937007874" footer="0.1968503937007874"/>
  <pageSetup fitToHeight="0" fitToWidth="1" horizontalDpi="600" verticalDpi="600" orientation="landscape" paperSize="9" scale="97" r:id="rId2"/>
  <headerFooter alignWithMargins="0">
    <oddHeader>&amp;L &amp;"標楷體,標準" &amp;14
&amp;16
</oddHeader>
  </headerFooter>
  <rowBreaks count="2" manualBreakCount="2">
    <brk id="25" max="6" man="1"/>
    <brk id="52"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郭姿彣</cp:lastModifiedBy>
  <cp:lastPrinted>2021-03-24T01:54:47Z</cp:lastPrinted>
  <dcterms:created xsi:type="dcterms:W3CDTF">2009-08-28T06:18:44Z</dcterms:created>
  <dcterms:modified xsi:type="dcterms:W3CDTF">2021-04-13T07:57:04Z</dcterms:modified>
  <cp:category/>
  <cp:version/>
  <cp:contentType/>
  <cp:contentStatus/>
</cp:coreProperties>
</file>